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"/>
    </mc:Choice>
  </mc:AlternateContent>
  <bookViews>
    <workbookView xWindow="0" yWindow="0" windowWidth="19200" windowHeight="7178"/>
  </bookViews>
  <sheets>
    <sheet name="Folha1" sheetId="1" r:id="rId1"/>
    <sheet name="Folha2" sheetId="2" r:id="rId2"/>
  </sheets>
  <definedNames>
    <definedName name="A">Folha1!$A$36</definedName>
    <definedName name="B">Folha1!$A$37</definedName>
    <definedName name="CC">Folha1!$A$38</definedName>
    <definedName name="D">Folha1!$B$11</definedName>
    <definedName name="Delta_P">Folha1!$B$23</definedName>
    <definedName name="Dens">Folha1!$B$4</definedName>
    <definedName name="ER">Folha1!$A$31</definedName>
    <definedName name="ERR">Folha1!$B$31</definedName>
    <definedName name="F">Folha1!$A$35</definedName>
    <definedName name="fator_de_atrito">Folha1!$B$29</definedName>
    <definedName name="H">Folha1!#REF!</definedName>
    <definedName name="Leq">Folha1!$B$12</definedName>
    <definedName name="Leqa">Folha1!$A$39</definedName>
    <definedName name="listrug">Folha1!$A$42:$B$52</definedName>
    <definedName name="Q">Folha1!$B$10</definedName>
    <definedName name="Re">Folha1!$B$30</definedName>
    <definedName name="RUG">Folha1!$B$7</definedName>
    <definedName name="ruglist">Folha1!$A$42:$A$52</definedName>
    <definedName name="temp">Folha2!$E$2:$E$15</definedName>
    <definedName name="V">Folha1!$B$24</definedName>
    <definedName name="Visc">Folha1!$B$5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25" i="1" l="1"/>
  <c r="B24" i="1"/>
  <c r="A39" i="1" l="1"/>
  <c r="B7" i="1" l="1"/>
  <c r="B30" i="1" l="1"/>
  <c r="B31" i="1" l="1"/>
  <c r="A36" i="1" l="1"/>
  <c r="A37" i="1" s="1"/>
  <c r="A38" i="1" s="1"/>
  <c r="B28" i="1"/>
  <c r="A35" i="1" l="1"/>
  <c r="B29" i="1" s="1"/>
  <c r="B23" i="1" s="1"/>
  <c r="B26" i="1" s="1"/>
</calcChain>
</file>

<file path=xl/sharedStrings.xml><?xml version="1.0" encoding="utf-8"?>
<sst xmlns="http://schemas.openxmlformats.org/spreadsheetml/2006/main" count="63" uniqueCount="50">
  <si>
    <t>Propriedades do Fluído</t>
  </si>
  <si>
    <t>Densidade (Kg/m3):</t>
  </si>
  <si>
    <t>Viscosidade (cP):</t>
  </si>
  <si>
    <t>Dados da Instalação</t>
  </si>
  <si>
    <t>Resultados</t>
  </si>
  <si>
    <t>Comprimento da Tubagem (m):</t>
  </si>
  <si>
    <t>Velocidade (m/s):</t>
  </si>
  <si>
    <t>Tipo de Escoamento:</t>
  </si>
  <si>
    <t>Fator de Atrito:</t>
  </si>
  <si>
    <t>Nº de Reynolds:</t>
  </si>
  <si>
    <t>Calculo Perda de Carga na Tubagem</t>
  </si>
  <si>
    <t>f</t>
  </si>
  <si>
    <t>A</t>
  </si>
  <si>
    <t>B</t>
  </si>
  <si>
    <t>C</t>
  </si>
  <si>
    <t>Equação Colebrook</t>
  </si>
  <si>
    <t>Aço laminado novo</t>
  </si>
  <si>
    <t>Aço laminado usado</t>
  </si>
  <si>
    <t>Aço galvanizado</t>
  </si>
  <si>
    <t>Aço soldado liso</t>
  </si>
  <si>
    <t>Cobre</t>
  </si>
  <si>
    <t>Ferro fundido com incrustação</t>
  </si>
  <si>
    <t>Ferro fundido enferrujado</t>
  </si>
  <si>
    <t>Ferro fundido novo</t>
  </si>
  <si>
    <t>PEAD</t>
  </si>
  <si>
    <t>PVC</t>
  </si>
  <si>
    <t>Vidro</t>
  </si>
  <si>
    <t>Rugosidade (mm)</t>
  </si>
  <si>
    <t>Material da Tubagem:</t>
  </si>
  <si>
    <t>www.hidraulicart.pt</t>
  </si>
  <si>
    <t>Altura do Poço / Furo (m):</t>
  </si>
  <si>
    <t>Perda de Carga em linha (mca):</t>
  </si>
  <si>
    <t>Nº de Curvas:</t>
  </si>
  <si>
    <r>
      <t>Rugosidade Tubagem (</t>
    </r>
    <r>
      <rPr>
        <sz val="11"/>
        <color theme="1"/>
        <rFont val="Calibri"/>
        <family val="2"/>
      </rPr>
      <t>Ɛ</t>
    </r>
    <r>
      <rPr>
        <sz val="11"/>
        <color theme="1"/>
        <rFont val="Calibri"/>
        <family val="2"/>
        <scheme val="minor"/>
      </rPr>
      <t>, mm):</t>
    </r>
  </si>
  <si>
    <t>Rugosidade Relativa (Ɛ/D):</t>
  </si>
  <si>
    <t>Nº de Válvulas de Corte:</t>
  </si>
  <si>
    <t>Nº de Válvulas de Retenção:</t>
  </si>
  <si>
    <t>Altura Manométrica (mca):</t>
  </si>
  <si>
    <t>comprimento acessórios equivalente</t>
  </si>
  <si>
    <t>Nº de Valvulas de Pesca:</t>
  </si>
  <si>
    <r>
      <t>Pressão pretendida no ponto mais desfavorável (bar</t>
    </r>
    <r>
      <rPr>
        <sz val="11"/>
        <color theme="1"/>
        <rFont val="Calibri"/>
        <family val="2"/>
        <scheme val="minor"/>
      </rPr>
      <t>):</t>
    </r>
  </si>
  <si>
    <t>Outras Perdas de Carga (bar):</t>
  </si>
  <si>
    <t>Desnível da boca do poço/furo ao ponto mais desfavorável (m):</t>
  </si>
  <si>
    <r>
      <t>Caudal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/h)</t>
    </r>
  </si>
  <si>
    <r>
      <t>Caudal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/h):</t>
    </r>
  </si>
  <si>
    <t>Temperatura</t>
  </si>
  <si>
    <t>Densidade</t>
  </si>
  <si>
    <t>Viscosidade</t>
  </si>
  <si>
    <r>
      <t>Temperatura do Fluído (</t>
    </r>
    <r>
      <rPr>
        <sz val="11"/>
        <color theme="1"/>
        <rFont val="Calibri"/>
        <family val="2"/>
      </rPr>
      <t>˚</t>
    </r>
    <r>
      <rPr>
        <sz val="11"/>
        <color theme="1"/>
        <rFont val="Calibri"/>
        <family val="2"/>
        <scheme val="minor"/>
      </rPr>
      <t>C):</t>
    </r>
  </si>
  <si>
    <t>Diâmetro Interior do Tubo (mm):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</si>
</sst>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70" formatCode="0.0"/>
    <numFmt numFmtId="171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164" fontId="0" fillId="5" borderId="1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indent="1"/>
    </xf>
    <xf numFmtId="165" fontId="0" fillId="7" borderId="1" xfId="0" applyNumberFormat="1" applyFill="1" applyBorder="1" applyAlignment="1" applyProtection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5" fillId="0" borderId="0" xfId="0" applyFont="1" applyFill="1"/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0" fontId="0" fillId="7" borderId="1" xfId="0" applyNumberFormat="1" applyFill="1" applyBorder="1" applyAlignment="1" applyProtection="1">
      <alignment horizontal="center" vertical="center"/>
      <protection locked="0"/>
    </xf>
    <xf numFmtId="171" fontId="0" fillId="7" borderId="1" xfId="0" applyNumberFormat="1" applyFill="1" applyBorder="1" applyAlignment="1" applyProtection="1">
      <alignment horizontal="center" vertical="center"/>
      <protection locked="0"/>
    </xf>
    <xf numFmtId="2" fontId="9" fillId="7" borderId="1" xfId="0" applyNumberFormat="1" applyFont="1" applyFill="1" applyBorder="1" applyAlignment="1" applyProtection="1">
      <alignment horizontal="center" vertical="center"/>
    </xf>
    <xf numFmtId="1" fontId="0" fillId="8" borderId="1" xfId="0" applyNumberFormat="1" applyFill="1" applyBorder="1" applyAlignment="1" applyProtection="1">
      <alignment horizontal="center" vertical="center"/>
      <protection locked="0"/>
    </xf>
    <xf numFmtId="2" fontId="0" fillId="8" borderId="1" xfId="0" applyNumberFormat="1" applyFill="1" applyBorder="1" applyAlignment="1" applyProtection="1">
      <alignment horizontal="center" vertical="center"/>
      <protection locked="0"/>
    </xf>
    <xf numFmtId="2" fontId="4" fillId="9" borderId="1" xfId="0" applyNumberFormat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numFmt numFmtId="2" formatCode="0.00"/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ill>
        <patternFill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numFmt numFmtId="2" formatCode="0.00"/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ill>
        <patternFill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numFmt numFmtId="2" formatCode="0.00"/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ill>
        <patternFill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numFmt numFmtId="2" formatCode="0.00"/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ill>
        <patternFill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numFmt numFmtId="2" formatCode="0.00"/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ill>
        <patternFill>
          <fgColor auto="1"/>
          <bgColor rgb="FFFF0000"/>
        </patternFill>
      </fill>
    </dxf>
    <dxf>
      <font>
        <b/>
        <i val="0"/>
        <strike val="0"/>
      </font>
      <numFmt numFmtId="2" formatCode="0.00"/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ill>
        <patternFill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FF0000"/>
        </patternFill>
      </fill>
    </dxf>
    <dxf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33" fmlaLink="Folha2!$A$15" fmlaRange="Folha2!$B$2:$B$12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50</xdr:row>
          <xdr:rowOff>71437</xdr:rowOff>
        </xdr:from>
        <xdr:to>
          <xdr:col>0</xdr:col>
          <xdr:colOff>2271713</xdr:colOff>
          <xdr:row>51</xdr:row>
          <xdr:rowOff>157162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idraulicart.pt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C6" sqref="C6"/>
    </sheetView>
  </sheetViews>
  <sheetFormatPr defaultRowHeight="14.25" x14ac:dyDescent="0.45"/>
  <cols>
    <col min="1" max="1" width="52.265625" customWidth="1"/>
    <col min="2" max="2" width="26.33203125" customWidth="1"/>
  </cols>
  <sheetData>
    <row r="1" spans="1:2" s="3" customFormat="1" ht="40.049999999999997" customHeight="1" x14ac:dyDescent="0.45">
      <c r="A1" s="25" t="s">
        <v>10</v>
      </c>
      <c r="B1" s="25"/>
    </row>
    <row r="2" spans="1:2" ht="30" customHeight="1" x14ac:dyDescent="0.45">
      <c r="A2" s="24" t="s">
        <v>0</v>
      </c>
      <c r="B2" s="24"/>
    </row>
    <row r="3" spans="1:2" ht="20" customHeight="1" x14ac:dyDescent="0.45">
      <c r="A3" s="6" t="s">
        <v>48</v>
      </c>
      <c r="B3" s="36">
        <v>20</v>
      </c>
    </row>
    <row r="4" spans="1:2" ht="20" customHeight="1" x14ac:dyDescent="0.45">
      <c r="A4" s="6" t="s">
        <v>1</v>
      </c>
      <c r="B4" s="33">
        <f>VLOOKUP(B3,Folha2!E2:G15,2)</f>
        <v>998.2</v>
      </c>
    </row>
    <row r="5" spans="1:2" ht="20" customHeight="1" x14ac:dyDescent="0.45">
      <c r="A5" s="6" t="s">
        <v>2</v>
      </c>
      <c r="B5" s="34">
        <f>VLOOKUP(B3,Folha2!E2:G15,3)</f>
        <v>1.0029999999999999</v>
      </c>
    </row>
    <row r="6" spans="1:2" ht="20" customHeight="1" x14ac:dyDescent="0.45">
      <c r="A6" s="6" t="s">
        <v>28</v>
      </c>
      <c r="B6" s="36" t="s">
        <v>24</v>
      </c>
    </row>
    <row r="7" spans="1:2" ht="20" customHeight="1" x14ac:dyDescent="0.45">
      <c r="A7" s="6" t="s">
        <v>33</v>
      </c>
      <c r="B7" s="16">
        <f>VLOOKUP(Folha1!B6,Folha2!B2:C12,2)</f>
        <v>1.5E-3</v>
      </c>
    </row>
    <row r="8" spans="1:2" ht="20" customHeight="1" x14ac:dyDescent="0.45">
      <c r="A8" s="26"/>
      <c r="B8" s="26"/>
    </row>
    <row r="9" spans="1:2" ht="30" customHeight="1" x14ac:dyDescent="0.45">
      <c r="A9" s="24" t="s">
        <v>3</v>
      </c>
      <c r="B9" s="24"/>
    </row>
    <row r="10" spans="1:2" s="2" customFormat="1" ht="20" customHeight="1" x14ac:dyDescent="0.45">
      <c r="A10" s="6" t="s">
        <v>44</v>
      </c>
      <c r="B10" s="37">
        <v>20</v>
      </c>
    </row>
    <row r="11" spans="1:2" s="2" customFormat="1" ht="20" customHeight="1" x14ac:dyDescent="0.45">
      <c r="A11" s="6" t="s">
        <v>49</v>
      </c>
      <c r="B11" s="37">
        <v>60</v>
      </c>
    </row>
    <row r="12" spans="1:2" s="2" customFormat="1" ht="20" customHeight="1" x14ac:dyDescent="0.45">
      <c r="A12" s="6" t="s">
        <v>5</v>
      </c>
      <c r="B12" s="36">
        <v>100</v>
      </c>
    </row>
    <row r="13" spans="1:2" s="2" customFormat="1" ht="20" customHeight="1" x14ac:dyDescent="0.45">
      <c r="A13" s="6" t="s">
        <v>30</v>
      </c>
      <c r="B13" s="36">
        <v>10</v>
      </c>
    </row>
    <row r="14" spans="1:2" s="2" customFormat="1" ht="20" customHeight="1" x14ac:dyDescent="0.45">
      <c r="A14" s="6" t="s">
        <v>42</v>
      </c>
      <c r="B14" s="36">
        <v>6</v>
      </c>
    </row>
    <row r="15" spans="1:2" s="2" customFormat="1" ht="20" customHeight="1" x14ac:dyDescent="0.45">
      <c r="A15" s="21" t="s">
        <v>40</v>
      </c>
      <c r="B15" s="37">
        <v>1.5</v>
      </c>
    </row>
    <row r="16" spans="1:2" s="2" customFormat="1" ht="20" customHeight="1" x14ac:dyDescent="0.45">
      <c r="A16" s="6" t="s">
        <v>32</v>
      </c>
      <c r="B16" s="36">
        <v>6</v>
      </c>
    </row>
    <row r="17" spans="1:2" s="2" customFormat="1" ht="20" customHeight="1" x14ac:dyDescent="0.45">
      <c r="A17" s="6" t="s">
        <v>35</v>
      </c>
      <c r="B17" s="36">
        <v>1</v>
      </c>
    </row>
    <row r="18" spans="1:2" s="2" customFormat="1" ht="20" customHeight="1" x14ac:dyDescent="0.45">
      <c r="A18" s="6" t="s">
        <v>36</v>
      </c>
      <c r="B18" s="36">
        <v>1</v>
      </c>
    </row>
    <row r="19" spans="1:2" s="2" customFormat="1" ht="20" customHeight="1" x14ac:dyDescent="0.45">
      <c r="A19" s="6" t="s">
        <v>39</v>
      </c>
      <c r="B19" s="36">
        <v>0</v>
      </c>
    </row>
    <row r="20" spans="1:2" s="2" customFormat="1" ht="20" customHeight="1" x14ac:dyDescent="0.45">
      <c r="A20" s="6" t="s">
        <v>41</v>
      </c>
      <c r="B20" s="37">
        <v>0</v>
      </c>
    </row>
    <row r="21" spans="1:2" s="2" customFormat="1" ht="20" customHeight="1" x14ac:dyDescent="0.45">
      <c r="A21" s="27"/>
      <c r="B21" s="27"/>
    </row>
    <row r="22" spans="1:2" ht="30" customHeight="1" x14ac:dyDescent="0.45">
      <c r="A22" s="24" t="s">
        <v>4</v>
      </c>
      <c r="B22" s="24"/>
    </row>
    <row r="23" spans="1:2" s="1" customFormat="1" ht="20" customHeight="1" x14ac:dyDescent="0.45">
      <c r="A23" s="7" t="s">
        <v>31</v>
      </c>
      <c r="B23" s="35">
        <f>+((Dens/10000)*fator_de_atrito*((Leq+Leqa)/(D*0.001))*(V*V/(2*9.807)))*10</f>
        <v>6.5863701802606345</v>
      </c>
    </row>
    <row r="24" spans="1:2" s="1" customFormat="1" ht="20" customHeight="1" x14ac:dyDescent="0.45">
      <c r="A24" s="7" t="s">
        <v>6</v>
      </c>
      <c r="B24" s="35">
        <f>4*Q/(3600*PI()*(D*0.001)^2)</f>
        <v>1.9648758406406834</v>
      </c>
    </row>
    <row r="25" spans="1:2" s="1" customFormat="1" ht="20" customHeight="1" x14ac:dyDescent="0.45">
      <c r="A25" s="7" t="s">
        <v>43</v>
      </c>
      <c r="B25" s="38">
        <f>B10</f>
        <v>20</v>
      </c>
    </row>
    <row r="26" spans="1:2" s="1" customFormat="1" ht="20" customHeight="1" x14ac:dyDescent="0.45">
      <c r="A26" s="7" t="s">
        <v>37</v>
      </c>
      <c r="B26" s="38">
        <f>B23+B13+B14+B15*10+B20*10</f>
        <v>37.58637018026063</v>
      </c>
    </row>
    <row r="27" spans="1:2" s="1" customFormat="1" ht="30" customHeight="1" x14ac:dyDescent="0.45">
      <c r="A27" s="28" t="s">
        <v>29</v>
      </c>
      <c r="B27" s="28"/>
    </row>
    <row r="28" spans="1:2" s="1" customFormat="1" ht="20" customHeight="1" x14ac:dyDescent="0.45">
      <c r="A28" s="7" t="s">
        <v>7</v>
      </c>
      <c r="B28" s="17" t="str">
        <f>IF(Re&gt;4000,"Turbulento",IF(Re&lt;=2100,"Laminar","Transição"))</f>
        <v>Turbulento</v>
      </c>
    </row>
    <row r="29" spans="1:2" s="1" customFormat="1" ht="20" customHeight="1" x14ac:dyDescent="0.45">
      <c r="A29" s="7" t="s">
        <v>8</v>
      </c>
      <c r="B29" s="18">
        <f>IF((Re-2100)&gt;0,F,0.64/Re)</f>
        <v>1.7550566885840207E-2</v>
      </c>
    </row>
    <row r="30" spans="1:2" s="1" customFormat="1" ht="20" customHeight="1" x14ac:dyDescent="0.45">
      <c r="A30" s="7" t="s">
        <v>9</v>
      </c>
      <c r="B30" s="19">
        <f>Dens*V*(D*0.001)/(Visc*0.001)</f>
        <v>117328.35877133781</v>
      </c>
    </row>
    <row r="31" spans="1:2" x14ac:dyDescent="0.45">
      <c r="A31" s="7" t="s">
        <v>34</v>
      </c>
      <c r="B31" s="18">
        <f>RUG/D</f>
        <v>2.5000000000000001E-5</v>
      </c>
    </row>
    <row r="32" spans="1:2" x14ac:dyDescent="0.45">
      <c r="B32" s="20"/>
    </row>
    <row r="34" spans="1:2" ht="30" customHeight="1" x14ac:dyDescent="0.45">
      <c r="A34" s="24" t="s">
        <v>15</v>
      </c>
      <c r="B34" s="24"/>
    </row>
    <row r="35" spans="1:2" x14ac:dyDescent="0.45">
      <c r="A35" s="5">
        <f>1/(A-(B-A)^2/(CC-2*B+A))^2</f>
        <v>1.7550566885840207E-2</v>
      </c>
      <c r="B35" s="4" t="s">
        <v>11</v>
      </c>
    </row>
    <row r="36" spans="1:2" x14ac:dyDescent="0.45">
      <c r="A36" s="5">
        <f>-2*LOG(ERR/3.715+12/Re)</f>
        <v>7.9250949015199685</v>
      </c>
      <c r="B36" s="4" t="s">
        <v>12</v>
      </c>
    </row>
    <row r="37" spans="1:2" x14ac:dyDescent="0.45">
      <c r="A37" s="5">
        <f>-2*LOG(ERR/3.715+2.51*A/Re)</f>
        <v>7.5076399709162649</v>
      </c>
      <c r="B37" s="4" t="s">
        <v>13</v>
      </c>
    </row>
    <row r="38" spans="1:2" x14ac:dyDescent="0.45">
      <c r="A38" s="5">
        <f>-2*LOG(ERR/3.715+2.51*B/Re)</f>
        <v>7.5528001592894523</v>
      </c>
      <c r="B38" s="4" t="s">
        <v>14</v>
      </c>
    </row>
    <row r="39" spans="1:2" ht="30" customHeight="1" x14ac:dyDescent="0.45">
      <c r="A39" s="4">
        <f>B16*1.5+B17*0.7+B18*4.9+B19*15.5</f>
        <v>14.6</v>
      </c>
      <c r="B39" s="22" t="s">
        <v>38</v>
      </c>
    </row>
    <row r="41" spans="1:2" ht="30" customHeight="1" x14ac:dyDescent="0.45">
      <c r="A41" s="23" t="s">
        <v>27</v>
      </c>
      <c r="B41" s="23"/>
    </row>
    <row r="42" spans="1:2" x14ac:dyDescent="0.45">
      <c r="A42" s="8" t="s">
        <v>18</v>
      </c>
      <c r="B42" s="9">
        <v>0.15</v>
      </c>
    </row>
    <row r="43" spans="1:2" x14ac:dyDescent="0.45">
      <c r="A43" s="8" t="s">
        <v>16</v>
      </c>
      <c r="B43" s="9">
        <v>1.5E-3</v>
      </c>
    </row>
    <row r="44" spans="1:2" x14ac:dyDescent="0.45">
      <c r="A44" s="8" t="s">
        <v>17</v>
      </c>
      <c r="B44" s="9">
        <v>4.5999999999999999E-2</v>
      </c>
    </row>
    <row r="45" spans="1:2" x14ac:dyDescent="0.45">
      <c r="A45" s="8" t="s">
        <v>19</v>
      </c>
      <c r="B45" s="9">
        <v>0.1</v>
      </c>
    </row>
    <row r="46" spans="1:2" x14ac:dyDescent="0.45">
      <c r="A46" s="10" t="s">
        <v>20</v>
      </c>
      <c r="B46" s="11">
        <v>1.5E-3</v>
      </c>
    </row>
    <row r="47" spans="1:2" x14ac:dyDescent="0.45">
      <c r="A47" s="10" t="s">
        <v>21</v>
      </c>
      <c r="B47" s="11">
        <v>3</v>
      </c>
    </row>
    <row r="48" spans="1:2" x14ac:dyDescent="0.45">
      <c r="A48" s="12" t="s">
        <v>22</v>
      </c>
      <c r="B48" s="11">
        <v>1.5</v>
      </c>
    </row>
    <row r="49" spans="1:2" x14ac:dyDescent="0.45">
      <c r="A49" s="12" t="s">
        <v>23</v>
      </c>
      <c r="B49" s="11">
        <v>1</v>
      </c>
    </row>
    <row r="50" spans="1:2" x14ac:dyDescent="0.45">
      <c r="A50" s="12" t="s">
        <v>24</v>
      </c>
      <c r="B50" s="11">
        <v>1.5E-3</v>
      </c>
    </row>
    <row r="51" spans="1:2" x14ac:dyDescent="0.45">
      <c r="A51" s="12" t="s">
        <v>25</v>
      </c>
      <c r="B51" s="11">
        <v>5.0000000000000001E-3</v>
      </c>
    </row>
    <row r="52" spans="1:2" x14ac:dyDescent="0.45">
      <c r="A52" s="12" t="s">
        <v>26</v>
      </c>
      <c r="B52" s="11">
        <v>1.5E-3</v>
      </c>
    </row>
  </sheetData>
  <sortState ref="A30:B47">
    <sortCondition ref="A30"/>
  </sortState>
  <mergeCells count="9">
    <mergeCell ref="A41:B41"/>
    <mergeCell ref="A2:B2"/>
    <mergeCell ref="A9:B9"/>
    <mergeCell ref="A22:B22"/>
    <mergeCell ref="A1:B1"/>
    <mergeCell ref="A34:B34"/>
    <mergeCell ref="A8:B8"/>
    <mergeCell ref="A21:B21"/>
    <mergeCell ref="A27:B27"/>
  </mergeCells>
  <conditionalFormatting sqref="B24">
    <cfRule type="iconSet" priority="3">
      <iconSet iconSet="3Symbols">
        <cfvo type="percent" val="0"/>
        <cfvo type="percent" val="33"/>
        <cfvo type="percent" val="67"/>
      </iconSet>
    </cfRule>
    <cfRule type="iconSet" priority="1">
      <iconSet iconSet="3Symbols" reverse="1">
        <cfvo type="percent" val="0"/>
        <cfvo type="num" val="2"/>
        <cfvo type="num" val="2.5"/>
      </iconSet>
    </cfRule>
  </conditionalFormatting>
  <dataValidations count="1">
    <dataValidation type="list" allowBlank="1" showInputMessage="1" sqref="B3">
      <formula1>temp</formula1>
    </dataValidation>
  </dataValidations>
  <hyperlinks>
    <hyperlink ref="A27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>
                  <from>
                    <xdr:col>0</xdr:col>
                    <xdr:colOff>85725</xdr:colOff>
                    <xdr:row>50</xdr:row>
                    <xdr:rowOff>71438</xdr:rowOff>
                  </from>
                  <to>
                    <xdr:col>0</xdr:col>
                    <xdr:colOff>2271713</xdr:colOff>
                    <xdr:row>51</xdr:row>
                    <xdr:rowOff>157163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Folha2!$B$2:$B$12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B1" workbookViewId="0">
      <selection activeCell="E2" sqref="E2:E15"/>
    </sheetView>
  </sheetViews>
  <sheetFormatPr defaultRowHeight="14.25" x14ac:dyDescent="0.45"/>
  <cols>
    <col min="2" max="2" width="26.33203125" bestFit="1" customWidth="1"/>
    <col min="3" max="3" width="6.19921875" bestFit="1" customWidth="1"/>
    <col min="5" max="7" width="15.59765625" customWidth="1"/>
  </cols>
  <sheetData>
    <row r="1" spans="1:7" ht="15.75" x14ac:dyDescent="0.45">
      <c r="A1" s="29" t="s">
        <v>27</v>
      </c>
      <c r="B1" s="29"/>
      <c r="C1" s="30"/>
      <c r="E1" s="31" t="s">
        <v>45</v>
      </c>
      <c r="F1" s="31" t="s">
        <v>46</v>
      </c>
      <c r="G1" s="31" t="s">
        <v>47</v>
      </c>
    </row>
    <row r="2" spans="1:7" x14ac:dyDescent="0.45">
      <c r="A2" s="14">
        <v>1</v>
      </c>
      <c r="B2" s="15" t="s">
        <v>18</v>
      </c>
      <c r="C2" s="13">
        <v>0.15</v>
      </c>
      <c r="E2" s="32">
        <v>0</v>
      </c>
      <c r="F2" s="32">
        <v>999.8</v>
      </c>
      <c r="G2" s="32">
        <v>1.7849999999999999</v>
      </c>
    </row>
    <row r="3" spans="1:7" x14ac:dyDescent="0.45">
      <c r="A3" s="14">
        <v>2</v>
      </c>
      <c r="B3" s="15" t="s">
        <v>16</v>
      </c>
      <c r="C3" s="13">
        <v>1.5E-3</v>
      </c>
      <c r="E3" s="32">
        <v>5</v>
      </c>
      <c r="F3" s="32">
        <v>1</v>
      </c>
      <c r="G3" s="32">
        <v>1.5189999999999999</v>
      </c>
    </row>
    <row r="4" spans="1:7" x14ac:dyDescent="0.45">
      <c r="A4" s="14">
        <v>3</v>
      </c>
      <c r="B4" s="15" t="s">
        <v>17</v>
      </c>
      <c r="C4" s="13">
        <v>4.5999999999999999E-2</v>
      </c>
      <c r="E4" s="32">
        <v>10</v>
      </c>
      <c r="F4" s="32">
        <v>999.7</v>
      </c>
      <c r="G4" s="32">
        <v>1.3080000000000001</v>
      </c>
    </row>
    <row r="5" spans="1:7" x14ac:dyDescent="0.45">
      <c r="A5" s="14">
        <v>4</v>
      </c>
      <c r="B5" s="15" t="s">
        <v>19</v>
      </c>
      <c r="C5" s="13">
        <v>0.1</v>
      </c>
      <c r="E5" s="32">
        <v>15</v>
      </c>
      <c r="F5" s="32">
        <v>999.1</v>
      </c>
      <c r="G5" s="32">
        <v>1.1399999999999999</v>
      </c>
    </row>
    <row r="6" spans="1:7" x14ac:dyDescent="0.45">
      <c r="A6" s="14">
        <v>5</v>
      </c>
      <c r="B6" s="15" t="s">
        <v>20</v>
      </c>
      <c r="C6" s="13">
        <v>1.5E-3</v>
      </c>
      <c r="E6" s="32">
        <v>20</v>
      </c>
      <c r="F6" s="32">
        <v>998.2</v>
      </c>
      <c r="G6" s="32">
        <v>1.0029999999999999</v>
      </c>
    </row>
    <row r="7" spans="1:7" x14ac:dyDescent="0.45">
      <c r="A7" s="14">
        <v>6</v>
      </c>
      <c r="B7" s="15" t="s">
        <v>21</v>
      </c>
      <c r="C7" s="13">
        <v>3</v>
      </c>
      <c r="E7" s="32">
        <v>25</v>
      </c>
      <c r="F7" s="32">
        <v>997</v>
      </c>
      <c r="G7" s="32">
        <v>0.89300000000000002</v>
      </c>
    </row>
    <row r="8" spans="1:7" x14ac:dyDescent="0.45">
      <c r="A8" s="14">
        <v>7</v>
      </c>
      <c r="B8" s="15" t="s">
        <v>22</v>
      </c>
      <c r="C8" s="13">
        <v>1.5</v>
      </c>
      <c r="E8" s="32">
        <v>30</v>
      </c>
      <c r="F8" s="32">
        <v>995.7</v>
      </c>
      <c r="G8" s="32">
        <v>0.80100000000000005</v>
      </c>
    </row>
    <row r="9" spans="1:7" x14ac:dyDescent="0.45">
      <c r="A9" s="14">
        <v>8</v>
      </c>
      <c r="B9" s="15" t="s">
        <v>23</v>
      </c>
      <c r="C9" s="13">
        <v>1</v>
      </c>
      <c r="E9" s="32">
        <v>40</v>
      </c>
      <c r="F9" s="32">
        <v>992.2</v>
      </c>
      <c r="G9" s="32">
        <v>0.65800000000000003</v>
      </c>
    </row>
    <row r="10" spans="1:7" x14ac:dyDescent="0.45">
      <c r="A10" s="14">
        <v>9</v>
      </c>
      <c r="B10" s="15" t="s">
        <v>24</v>
      </c>
      <c r="C10" s="13">
        <v>1.5E-3</v>
      </c>
      <c r="E10" s="32">
        <v>50</v>
      </c>
      <c r="F10" s="32">
        <v>988</v>
      </c>
      <c r="G10" s="32">
        <v>0.55300000000000005</v>
      </c>
    </row>
    <row r="11" spans="1:7" x14ac:dyDescent="0.45">
      <c r="A11" s="14">
        <v>10</v>
      </c>
      <c r="B11" s="15" t="s">
        <v>25</v>
      </c>
      <c r="C11" s="13">
        <v>5.0000000000000001E-3</v>
      </c>
      <c r="E11" s="32">
        <v>60</v>
      </c>
      <c r="F11" s="32">
        <v>983.2</v>
      </c>
      <c r="G11" s="32">
        <v>0.47399999999999998</v>
      </c>
    </row>
    <row r="12" spans="1:7" x14ac:dyDescent="0.45">
      <c r="A12" s="14">
        <v>11</v>
      </c>
      <c r="B12" s="15" t="s">
        <v>26</v>
      </c>
      <c r="C12" s="13">
        <v>1.5E-3</v>
      </c>
      <c r="E12" s="32">
        <v>70</v>
      </c>
      <c r="F12" s="32">
        <v>977.8</v>
      </c>
      <c r="G12" s="32">
        <v>0.41299999999999998</v>
      </c>
    </row>
    <row r="13" spans="1:7" x14ac:dyDescent="0.45">
      <c r="E13" s="32">
        <v>80</v>
      </c>
      <c r="F13" s="32">
        <v>971.8</v>
      </c>
      <c r="G13" s="32">
        <v>0.36399999999999999</v>
      </c>
    </row>
    <row r="14" spans="1:7" x14ac:dyDescent="0.45">
      <c r="E14" s="32">
        <v>90</v>
      </c>
      <c r="F14" s="32">
        <v>965.3</v>
      </c>
      <c r="G14" s="32">
        <v>0.32600000000000001</v>
      </c>
    </row>
    <row r="15" spans="1:7" x14ac:dyDescent="0.45">
      <c r="A15">
        <v>5</v>
      </c>
      <c r="E15" s="32">
        <v>100</v>
      </c>
      <c r="F15" s="32">
        <v>958.4</v>
      </c>
      <c r="G15" s="32">
        <v>0.29399999999999998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10D71C-69A4-446B-9605-E1C438D2E2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20</vt:i4>
      </vt:variant>
    </vt:vector>
  </HeadingPairs>
  <TitlesOfParts>
    <vt:vector size="22" baseType="lpstr">
      <vt:lpstr>Folha1</vt:lpstr>
      <vt:lpstr>Folha2</vt:lpstr>
      <vt:lpstr>A</vt:lpstr>
      <vt:lpstr>B</vt:lpstr>
      <vt:lpstr>CC</vt:lpstr>
      <vt:lpstr>D</vt:lpstr>
      <vt:lpstr>Delta_P</vt:lpstr>
      <vt:lpstr>Dens</vt:lpstr>
      <vt:lpstr>ER</vt:lpstr>
      <vt:lpstr>ERR</vt:lpstr>
      <vt:lpstr>F</vt:lpstr>
      <vt:lpstr>fator_de_atrito</vt:lpstr>
      <vt:lpstr>Leq</vt:lpstr>
      <vt:lpstr>Leqa</vt:lpstr>
      <vt:lpstr>listrug</vt:lpstr>
      <vt:lpstr>Q</vt:lpstr>
      <vt:lpstr>Re</vt:lpstr>
      <vt:lpstr>RUG</vt:lpstr>
      <vt:lpstr>ruglist</vt:lpstr>
      <vt:lpstr>temp</vt:lpstr>
      <vt:lpstr>V</vt:lpstr>
      <vt:lpstr>Visc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Azeredo</dc:creator>
  <cp:lastModifiedBy>Pedro Azeredo</cp:lastModifiedBy>
  <dcterms:created xsi:type="dcterms:W3CDTF">2016-11-21T23:21:19Z</dcterms:created>
  <dcterms:modified xsi:type="dcterms:W3CDTF">2016-11-27T10:17:23Z</dcterms:modified>
</cp:coreProperties>
</file>